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20" windowHeight="11010" activeTab="0"/>
  </bookViews>
  <sheets>
    <sheet name="Wkst C Avg Balances" sheetId="1" r:id="rId1"/>
  </sheets>
  <definedNames>
    <definedName name="_xlnm.Print_Area" localSheetId="0">'Wkst C Avg Balances'!$A$1:$G$59</definedName>
  </definedNames>
  <calcPr fullCalcOnLoad="1"/>
</workbook>
</file>

<file path=xl/comments1.xml><?xml version="1.0" encoding="utf-8"?>
<comments xmlns="http://schemas.openxmlformats.org/spreadsheetml/2006/main">
  <authors>
    <author>smelsekl</author>
  </authors>
  <commentList>
    <comment ref="E57" authorId="0">
      <text>
        <r>
          <rPr>
            <sz val="10"/>
            <rFont val="Tahoma"/>
            <family val="2"/>
          </rPr>
          <t xml:space="preserve">enter as NEG amount
</t>
        </r>
      </text>
    </comment>
    <comment ref="B57" authorId="0">
      <text>
        <r>
          <rPr>
            <sz val="10"/>
            <rFont val="Tahoma"/>
            <family val="2"/>
          </rPr>
          <t xml:space="preserve">enter as NEG amount
</t>
        </r>
      </text>
    </comment>
  </commentList>
</comments>
</file>

<file path=xl/sharedStrings.xml><?xml version="1.0" encoding="utf-8"?>
<sst xmlns="http://schemas.openxmlformats.org/spreadsheetml/2006/main" count="92" uniqueCount="50">
  <si>
    <t>OG&amp;E</t>
  </si>
  <si>
    <t>AVG Bal</t>
  </si>
  <si>
    <t>Acct 282</t>
  </si>
  <si>
    <t>Net Total Property and Accumulated Depreciation</t>
  </si>
  <si>
    <t>Acct 283</t>
  </si>
  <si>
    <t>Prepaid Expenses</t>
  </si>
  <si>
    <t>Pension Plans</t>
  </si>
  <si>
    <t>Bond Redemption - Unamortized Call Premium Costs</t>
  </si>
  <si>
    <t>Acct 190</t>
  </si>
  <si>
    <t>Accrued Vacation</t>
  </si>
  <si>
    <t>Derivative Instruments</t>
  </si>
  <si>
    <t>Bad Debts</t>
  </si>
  <si>
    <t>Accrued Interest</t>
  </si>
  <si>
    <t>Accrued Liability-Public Liability</t>
  </si>
  <si>
    <t>Accrued Liability-Employee Related</t>
  </si>
  <si>
    <t>Post-Retirement Benefits</t>
  </si>
  <si>
    <t>Deferred Fed Investment Tax Credits</t>
  </si>
  <si>
    <t>Tax Credit Carryover</t>
  </si>
  <si>
    <t>Other - Investments in Partnerships</t>
  </si>
  <si>
    <t>Kaw Water Storage Agreement Liability</t>
  </si>
  <si>
    <t>Charitable Contributions Carryover</t>
  </si>
  <si>
    <t>Acct 255</t>
  </si>
  <si>
    <t>Accumulated Deferred Investment Tax Credits</t>
  </si>
  <si>
    <t>"Big 7 Transmission Projects"  AFUDC - Reg Asset</t>
  </si>
  <si>
    <t>Deferred Red Rock Plant Costs - OK - Reg Asset</t>
  </si>
  <si>
    <t>Deferred Excess 2007 Storm Expenses - AR - Reg Asset</t>
  </si>
  <si>
    <t>Deferred Other - Rate Case Consult/Expert Witness - Reg Asset</t>
  </si>
  <si>
    <t>Deferred Rate Case Expense - OK - Reg Asset</t>
  </si>
  <si>
    <t>Deferred Excess 2007 Storm Expenses - OK - Reg Asset</t>
  </si>
  <si>
    <t>Deferred  Smart Grid Web Portal Expenses - Reg Asset</t>
  </si>
  <si>
    <t>Deferred Post-Retirement Medical Exp - Reg Liability</t>
  </si>
  <si>
    <t>Net Operating Loss Carryover - Fed</t>
  </si>
  <si>
    <t>Net Operating Loss Carryover - OK</t>
  </si>
  <si>
    <t>Other - Misc</t>
  </si>
  <si>
    <t>Income Taxes Recoverable/Refundable, net - RETAIL</t>
  </si>
  <si>
    <t>Income Taxes Recoverable/Refundable, net - Equity AFUDC RETAIL</t>
  </si>
  <si>
    <t>Income Taxes Recoverable/Refundable, net - Equity AFUDC TRANS</t>
  </si>
  <si>
    <t>to Worksheet C</t>
  </si>
  <si>
    <t>Deferred Smart Grid Expenses-Reg Asset - OK</t>
  </si>
  <si>
    <t>Deferred Smart Grid Expenses-Reg Asset - AR</t>
  </si>
  <si>
    <t>Deferred Smart Grid  Retired Meter Loss - Reg Asset - OK</t>
  </si>
  <si>
    <t>Deferred Smart Grid  Retired Meter Loss - Reg Asset - AR</t>
  </si>
  <si>
    <t xml:space="preserve"> </t>
  </si>
  <si>
    <t>Deferred Excess Pension Expenses - OK - Reg Asset/Liab</t>
  </si>
  <si>
    <t>Deferred Excess Pension Expenses - AR - Reg Asset/Liab</t>
  </si>
  <si>
    <t xml:space="preserve">ARO Liability </t>
  </si>
  <si>
    <t>Worksheet C - Average Balance Calculation   (2013 &amp; 2014)</t>
  </si>
  <si>
    <t>Other - Uncertain OK Tax Credits, etc.</t>
  </si>
  <si>
    <t>Other - Accrued Bonus &amp; Retirement Restoration</t>
  </si>
  <si>
    <t>Accrued Liability-Employee Related, includes Bonuses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</si>
</sst>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5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i/>
      <sz val="9"/>
      <color indexed="10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i/>
      <sz val="9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14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14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1" fontId="2" fillId="33" borderId="0" xfId="56" applyNumberFormat="1" applyFont="1" applyFill="1">
      <alignment/>
      <protection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41" fontId="2" fillId="0" borderId="0" xfId="56" applyNumberFormat="1" applyFont="1" applyFill="1" applyBorder="1">
      <alignment/>
      <protection/>
    </xf>
    <xf numFmtId="41" fontId="2" fillId="0" borderId="0" xfId="56" applyNumberFormat="1" applyFont="1" applyFill="1">
      <alignment/>
      <protection/>
    </xf>
    <xf numFmtId="0" fontId="2" fillId="33" borderId="0" xfId="0" applyFont="1" applyFill="1" applyAlignment="1">
      <alignment/>
    </xf>
    <xf numFmtId="0" fontId="2" fillId="0" borderId="0" xfId="55" applyFont="1">
      <alignment/>
      <protection/>
    </xf>
    <xf numFmtId="0" fontId="2" fillId="0" borderId="0" xfId="55" applyFont="1" applyFill="1">
      <alignment/>
      <protection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2" fillId="33" borderId="0" xfId="56" applyFont="1" applyFill="1">
      <alignment/>
      <protection/>
    </xf>
    <xf numFmtId="41" fontId="2" fillId="33" borderId="10" xfId="56" applyNumberFormat="1" applyFont="1" applyFill="1" applyBorder="1">
      <alignment/>
      <protection/>
    </xf>
    <xf numFmtId="0" fontId="51" fillId="0" borderId="0" xfId="0" applyFont="1" applyAlignment="1">
      <alignment horizontal="center"/>
    </xf>
    <xf numFmtId="41" fontId="2" fillId="0" borderId="0" xfId="55" applyNumberFormat="1" applyFont="1" applyFill="1">
      <alignment/>
      <protection/>
    </xf>
    <xf numFmtId="41" fontId="0" fillId="0" borderId="0" xfId="0" applyNumberForma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2" fillId="0" borderId="0" xfId="55" applyFont="1" applyAlignment="1">
      <alignment horizontal="center"/>
      <protection/>
    </xf>
    <xf numFmtId="41" fontId="2" fillId="34" borderId="0" xfId="56" applyNumberFormat="1" applyFont="1" applyFill="1" applyBorder="1">
      <alignment/>
      <protection/>
    </xf>
    <xf numFmtId="0" fontId="2" fillId="34" borderId="0" xfId="0" applyFont="1" applyFill="1" applyAlignment="1">
      <alignment/>
    </xf>
    <xf numFmtId="0" fontId="55" fillId="0" borderId="0" xfId="0" applyFont="1" applyAlignment="1">
      <alignment/>
    </xf>
    <xf numFmtId="0" fontId="34" fillId="34" borderId="0" xfId="0" applyFont="1" applyFill="1" applyAlignment="1">
      <alignment/>
    </xf>
    <xf numFmtId="0" fontId="34" fillId="0" borderId="0" xfId="0" applyFont="1" applyAlignment="1">
      <alignment/>
    </xf>
    <xf numFmtId="0" fontId="4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33" borderId="0" xfId="0" applyFont="1" applyFill="1" applyAlignment="1">
      <alignment/>
    </xf>
    <xf numFmtId="0" fontId="34" fillId="0" borderId="0" xfId="0" applyFont="1" applyAlignment="1" quotePrefix="1">
      <alignment/>
    </xf>
    <xf numFmtId="41" fontId="34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41" fontId="34" fillId="0" borderId="11" xfId="0" applyNumberFormat="1" applyFont="1" applyBorder="1" applyAlignment="1">
      <alignment/>
    </xf>
    <xf numFmtId="0" fontId="50" fillId="0" borderId="0" xfId="0" applyFont="1" applyAlignment="1">
      <alignment horizontal="center"/>
    </xf>
    <xf numFmtId="41" fontId="49" fillId="0" borderId="0" xfId="0" applyNumberFormat="1" applyFont="1" applyFill="1" applyAlignment="1">
      <alignment/>
    </xf>
    <xf numFmtId="0" fontId="34" fillId="0" borderId="0" xfId="0" applyFont="1" applyBorder="1" applyAlignment="1">
      <alignment/>
    </xf>
    <xf numFmtId="41" fontId="34" fillId="0" borderId="0" xfId="0" applyNumberFormat="1" applyFont="1" applyBorder="1" applyAlignment="1">
      <alignment/>
    </xf>
    <xf numFmtId="41" fontId="34" fillId="0" borderId="0" xfId="43" applyFont="1" applyAlignment="1">
      <alignment/>
    </xf>
    <xf numFmtId="0" fontId="56" fillId="0" borderId="0" xfId="0" applyFont="1" applyAlignment="1">
      <alignment/>
    </xf>
    <xf numFmtId="41" fontId="34" fillId="0" borderId="0" xfId="0" applyNumberFormat="1" applyFont="1" applyFill="1" applyAlignment="1">
      <alignment/>
    </xf>
    <xf numFmtId="41" fontId="34" fillId="0" borderId="10" xfId="0" applyNumberFormat="1" applyFont="1" applyBorder="1" applyAlignment="1">
      <alignment/>
    </xf>
    <xf numFmtId="41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56" fillId="0" borderId="12" xfId="0" applyFont="1" applyBorder="1" applyAlignment="1">
      <alignment horizontal="center"/>
    </xf>
    <xf numFmtId="0" fontId="61" fillId="0" borderId="0" xfId="0" applyFont="1" applyFill="1" applyBorder="1" applyAlignment="1" quotePrefix="1">
      <alignment horizontal="center"/>
    </xf>
    <xf numFmtId="0" fontId="58" fillId="0" borderId="12" xfId="0" applyFont="1" applyBorder="1" applyAlignment="1">
      <alignment horizontal="center"/>
    </xf>
    <xf numFmtId="0" fontId="58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_ADITAnalysisID0908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67.00390625" style="0" customWidth="1"/>
    <col min="2" max="2" width="18.7109375" style="0" customWidth="1"/>
    <col min="3" max="3" width="10.28125" style="0" customWidth="1"/>
    <col min="4" max="4" width="67.00390625" style="0" bestFit="1" customWidth="1"/>
    <col min="5" max="5" width="17.28125" style="0" customWidth="1"/>
    <col min="6" max="6" width="5.8515625" style="0" customWidth="1"/>
    <col min="7" max="7" width="17.8515625" style="18" customWidth="1"/>
    <col min="8" max="8" width="3.140625" style="0" customWidth="1"/>
    <col min="9" max="10" width="15.7109375" style="0" customWidth="1"/>
    <col min="11" max="11" width="14.00390625" style="0" customWidth="1"/>
    <col min="12" max="12" width="12.421875" style="0" customWidth="1"/>
    <col min="13" max="13" width="4.00390625" style="0" customWidth="1"/>
    <col min="14" max="14" width="9.140625" style="0" customWidth="1"/>
  </cols>
  <sheetData>
    <row r="1" spans="1:7" ht="18">
      <c r="A1" s="56" t="s">
        <v>0</v>
      </c>
      <c r="B1" s="25"/>
      <c r="C1" s="31"/>
      <c r="D1" s="25"/>
      <c r="E1" s="25"/>
      <c r="F1" s="25"/>
      <c r="G1" s="25"/>
    </row>
    <row r="2" spans="1:14" ht="18">
      <c r="A2" s="23" t="s">
        <v>46</v>
      </c>
      <c r="B2" s="25"/>
      <c r="C2" s="31"/>
      <c r="D2" s="25"/>
      <c r="E2" s="25"/>
      <c r="F2" s="25"/>
      <c r="G2" s="25"/>
      <c r="I2" s="44"/>
      <c r="J2" s="44"/>
      <c r="K2" s="44"/>
      <c r="L2" s="44"/>
      <c r="M2" s="45"/>
      <c r="N2" s="45"/>
    </row>
    <row r="3" spans="1:14" ht="15">
      <c r="A3" s="25"/>
      <c r="B3" s="25"/>
      <c r="C3" s="25"/>
      <c r="D3" s="25"/>
      <c r="E3" s="25"/>
      <c r="F3" s="25"/>
      <c r="G3" s="27" t="s">
        <v>1</v>
      </c>
      <c r="I3" s="46"/>
      <c r="J3" s="46"/>
      <c r="K3" s="47"/>
      <c r="L3" s="45"/>
      <c r="M3" s="45"/>
      <c r="N3" s="45"/>
    </row>
    <row r="4" spans="1:14" ht="15.75">
      <c r="A4" s="59">
        <v>2013</v>
      </c>
      <c r="B4" s="60">
        <v>2008</v>
      </c>
      <c r="C4" s="26"/>
      <c r="D4" s="59">
        <v>2014</v>
      </c>
      <c r="E4" s="60"/>
      <c r="F4" s="25"/>
      <c r="G4" s="57" t="s">
        <v>37</v>
      </c>
      <c r="H4" s="1"/>
      <c r="I4" s="58"/>
      <c r="J4" s="58"/>
      <c r="K4" s="48"/>
      <c r="L4" s="45"/>
      <c r="M4" s="45"/>
      <c r="N4" s="45"/>
    </row>
    <row r="5" spans="1:14" ht="15.75">
      <c r="A5" s="43" t="s">
        <v>2</v>
      </c>
      <c r="B5" s="25"/>
      <c r="C5" s="25"/>
      <c r="D5" s="25"/>
      <c r="E5" s="25"/>
      <c r="F5" s="25"/>
      <c r="I5" s="58"/>
      <c r="J5" s="58"/>
      <c r="K5" s="45"/>
      <c r="L5" s="45"/>
      <c r="M5" s="45"/>
      <c r="N5" s="45"/>
    </row>
    <row r="6" spans="1:14" ht="15">
      <c r="A6" s="24" t="s">
        <v>3</v>
      </c>
      <c r="B6" s="2">
        <f>-1685677185+34581096+1</f>
        <v>-1651096088</v>
      </c>
      <c r="C6" s="29"/>
      <c r="D6" s="28" t="s">
        <v>3</v>
      </c>
      <c r="E6" s="2">
        <v>-1839055792</v>
      </c>
      <c r="F6" s="29"/>
      <c r="G6" s="30">
        <f>AVERAGE(E6,B6)</f>
        <v>-1745075940</v>
      </c>
      <c r="H6" s="3"/>
      <c r="I6" s="50"/>
      <c r="J6" s="50"/>
      <c r="K6" s="51"/>
      <c r="L6" s="49"/>
      <c r="M6" s="45"/>
      <c r="N6" s="45"/>
    </row>
    <row r="7" spans="1:14" ht="15">
      <c r="A7" s="24" t="s">
        <v>34</v>
      </c>
      <c r="B7" s="21">
        <v>-19590312</v>
      </c>
      <c r="C7" s="25"/>
      <c r="D7" s="24" t="s">
        <v>34</v>
      </c>
      <c r="E7" s="21">
        <v>-17901684</v>
      </c>
      <c r="F7" s="25"/>
      <c r="G7" s="30">
        <f>AVERAGE(E7,B7)</f>
        <v>-18745998</v>
      </c>
      <c r="H7" s="3"/>
      <c r="I7" s="45"/>
      <c r="J7" s="45"/>
      <c r="K7" s="45"/>
      <c r="L7" s="45"/>
      <c r="M7" s="45"/>
      <c r="N7" s="45"/>
    </row>
    <row r="8" spans="1:14" ht="15">
      <c r="A8" s="24" t="s">
        <v>35</v>
      </c>
      <c r="B8" s="21">
        <v>-34020807</v>
      </c>
      <c r="C8" s="25"/>
      <c r="D8" s="24" t="s">
        <v>35</v>
      </c>
      <c r="E8" s="21">
        <v>-35031080.3763573</v>
      </c>
      <c r="F8" s="25"/>
      <c r="G8" s="30">
        <f>AVERAGE(E8,B8)</f>
        <v>-34525943.68817865</v>
      </c>
      <c r="H8" s="3"/>
      <c r="I8" s="45"/>
      <c r="J8" s="52"/>
      <c r="K8" s="53"/>
      <c r="L8" s="45"/>
      <c r="M8" s="45"/>
      <c r="N8" s="45"/>
    </row>
    <row r="9" spans="1:14" ht="15">
      <c r="A9" s="24" t="s">
        <v>36</v>
      </c>
      <c r="B9" s="21">
        <v>-2856204</v>
      </c>
      <c r="C9" s="25"/>
      <c r="D9" s="24" t="s">
        <v>36</v>
      </c>
      <c r="E9" s="21">
        <v>-3151602.5</v>
      </c>
      <c r="F9" s="25"/>
      <c r="G9" s="30">
        <f>AVERAGE(E9,B9)</f>
        <v>-3003903.25</v>
      </c>
      <c r="H9" s="3"/>
      <c r="I9" s="45"/>
      <c r="J9" s="54"/>
      <c r="K9" s="53"/>
      <c r="L9" s="45"/>
      <c r="M9" s="45"/>
      <c r="N9" s="45"/>
    </row>
    <row r="10" spans="1:14" ht="15">
      <c r="A10" s="31"/>
      <c r="B10" s="6"/>
      <c r="C10" s="31"/>
      <c r="D10" s="31"/>
      <c r="E10" s="6"/>
      <c r="F10" s="25"/>
      <c r="G10" s="30"/>
      <c r="H10" s="3"/>
      <c r="I10" s="45"/>
      <c r="J10" s="55"/>
      <c r="K10" s="53"/>
      <c r="L10" s="45"/>
      <c r="M10" s="45"/>
      <c r="N10" s="45"/>
    </row>
    <row r="11" spans="1:14" ht="15.75" thickBot="1">
      <c r="A11" s="25"/>
      <c r="B11" s="32">
        <f>SUM(B6:B10)</f>
        <v>-1707563411</v>
      </c>
      <c r="C11" s="25" t="s">
        <v>42</v>
      </c>
      <c r="D11" s="25"/>
      <c r="E11" s="32">
        <f>SUM(E6:E10)</f>
        <v>-1895140158.8763573</v>
      </c>
      <c r="F11" s="25"/>
      <c r="G11" s="32">
        <f>SUM(G6:G10)</f>
        <v>-1801351784.9381785</v>
      </c>
      <c r="H11" s="11"/>
      <c r="I11" s="45"/>
      <c r="J11" s="55"/>
      <c r="K11" s="53"/>
      <c r="L11" s="45"/>
      <c r="M11" s="50"/>
      <c r="N11" s="45"/>
    </row>
    <row r="12" spans="1:14" ht="15.75" thickTop="1">
      <c r="A12" s="25"/>
      <c r="B12" s="25"/>
      <c r="C12" s="25"/>
      <c r="D12" s="25"/>
      <c r="E12" s="25"/>
      <c r="F12" s="25"/>
      <c r="G12" s="30"/>
      <c r="H12" s="3"/>
      <c r="I12" s="45"/>
      <c r="J12" s="45"/>
      <c r="K12" s="45"/>
      <c r="L12" s="45"/>
      <c r="M12" s="54"/>
      <c r="N12" s="45"/>
    </row>
    <row r="13" spans="1:13" ht="15.75">
      <c r="A13" s="43" t="s">
        <v>4</v>
      </c>
      <c r="B13" s="25"/>
      <c r="C13" s="25"/>
      <c r="D13" s="25"/>
      <c r="E13" s="30"/>
      <c r="F13" s="25"/>
      <c r="G13" s="30"/>
      <c r="H13" s="3"/>
      <c r="K13" s="10"/>
      <c r="L13" s="10"/>
      <c r="M13" s="10"/>
    </row>
    <row r="14" spans="1:8" ht="15">
      <c r="A14" s="24" t="s">
        <v>5</v>
      </c>
      <c r="B14" s="21">
        <v>-1821255</v>
      </c>
      <c r="C14" s="25"/>
      <c r="D14" s="24" t="s">
        <v>5</v>
      </c>
      <c r="E14" s="21">
        <v>-1904944</v>
      </c>
      <c r="F14" s="25"/>
      <c r="G14" s="30">
        <f>AVERAGE(E14,B14)</f>
        <v>-1863099.5</v>
      </c>
      <c r="H14" s="3"/>
    </row>
    <row r="15" spans="1:8" ht="15">
      <c r="A15" s="24" t="s">
        <v>6</v>
      </c>
      <c r="B15" s="21">
        <v>-85213456</v>
      </c>
      <c r="C15" s="25"/>
      <c r="D15" s="24" t="s">
        <v>6</v>
      </c>
      <c r="E15" s="21">
        <v>-77221849</v>
      </c>
      <c r="F15" s="25"/>
      <c r="G15" s="30">
        <f aca="true" t="shared" si="0" ref="G15:G32">AVERAGE(E15,B15)</f>
        <v>-81217652.5</v>
      </c>
      <c r="H15" s="3"/>
    </row>
    <row r="16" spans="1:8" ht="15">
      <c r="A16" s="24" t="s">
        <v>7</v>
      </c>
      <c r="B16" s="21">
        <v>-3579509</v>
      </c>
      <c r="C16" s="25"/>
      <c r="D16" s="24" t="s">
        <v>7</v>
      </c>
      <c r="E16" s="21">
        <v>-5315002</v>
      </c>
      <c r="F16" s="25"/>
      <c r="G16" s="30">
        <f t="shared" si="0"/>
        <v>-4447255.5</v>
      </c>
      <c r="H16" s="3"/>
    </row>
    <row r="17" spans="1:10" ht="15">
      <c r="A17" s="22" t="s">
        <v>28</v>
      </c>
      <c r="B17" s="21">
        <v>-8360403</v>
      </c>
      <c r="C17" s="25"/>
      <c r="D17" s="22" t="s">
        <v>28</v>
      </c>
      <c r="E17" s="21">
        <v>-6793347</v>
      </c>
      <c r="F17" s="25"/>
      <c r="G17" s="30">
        <f t="shared" si="0"/>
        <v>-7576875</v>
      </c>
      <c r="H17" s="3"/>
      <c r="J17" s="8"/>
    </row>
    <row r="18" spans="1:10" ht="15">
      <c r="A18" s="22" t="s">
        <v>23</v>
      </c>
      <c r="B18" s="21">
        <v>-815704</v>
      </c>
      <c r="C18" s="25"/>
      <c r="D18" s="22" t="s">
        <v>23</v>
      </c>
      <c r="E18" s="21">
        <v>-820652</v>
      </c>
      <c r="F18" s="25"/>
      <c r="G18" s="30">
        <f t="shared" si="0"/>
        <v>-818178</v>
      </c>
      <c r="H18" s="3"/>
      <c r="J18" s="9"/>
    </row>
    <row r="19" spans="1:10" ht="15">
      <c r="A19" s="22" t="s">
        <v>30</v>
      </c>
      <c r="B19" s="21">
        <f>-6738486+2521853</f>
        <v>-4216633</v>
      </c>
      <c r="C19" s="25"/>
      <c r="D19" s="22" t="s">
        <v>30</v>
      </c>
      <c r="E19" s="21">
        <f>-7158801+2416481</f>
        <v>-4742320</v>
      </c>
      <c r="F19" s="25"/>
      <c r="G19" s="30">
        <f t="shared" si="0"/>
        <v>-4479476.5</v>
      </c>
      <c r="H19" s="3"/>
      <c r="I19" s="19"/>
      <c r="J19" s="9"/>
    </row>
    <row r="20" spans="1:10" ht="15">
      <c r="A20" s="22" t="s">
        <v>24</v>
      </c>
      <c r="B20" s="21">
        <v>-2440378</v>
      </c>
      <c r="C20" s="25"/>
      <c r="D20" s="22" t="s">
        <v>24</v>
      </c>
      <c r="E20" s="21">
        <v>-2331988</v>
      </c>
      <c r="F20" s="25"/>
      <c r="G20" s="30">
        <f t="shared" si="0"/>
        <v>-2386183</v>
      </c>
      <c r="H20" s="3"/>
      <c r="I20" s="1"/>
      <c r="J20" s="20"/>
    </row>
    <row r="21" spans="1:11" ht="15">
      <c r="A21" s="22" t="s">
        <v>25</v>
      </c>
      <c r="B21" s="21">
        <v>0</v>
      </c>
      <c r="C21" s="25"/>
      <c r="D21" s="22" t="s">
        <v>25</v>
      </c>
      <c r="E21" s="21">
        <v>0</v>
      </c>
      <c r="F21" s="25"/>
      <c r="G21" s="34">
        <f t="shared" si="0"/>
        <v>0</v>
      </c>
      <c r="H21" s="3"/>
      <c r="I21" s="15"/>
      <c r="J21" s="15"/>
      <c r="K21" s="3"/>
    </row>
    <row r="22" spans="1:9" ht="15">
      <c r="A22" s="22" t="s">
        <v>43</v>
      </c>
      <c r="B22" s="21">
        <v>6509391</v>
      </c>
      <c r="C22" s="25"/>
      <c r="D22" s="22" t="s">
        <v>43</v>
      </c>
      <c r="E22" s="21">
        <v>6509391</v>
      </c>
      <c r="F22" s="25"/>
      <c r="G22" s="30">
        <f t="shared" si="0"/>
        <v>6509391</v>
      </c>
      <c r="H22" s="3"/>
      <c r="I22" s="14"/>
    </row>
    <row r="23" spans="1:10" ht="15">
      <c r="A23" s="22" t="s">
        <v>44</v>
      </c>
      <c r="B23" s="21">
        <v>530855</v>
      </c>
      <c r="C23" s="25"/>
      <c r="D23" s="22" t="s">
        <v>44</v>
      </c>
      <c r="E23" s="21">
        <v>646678</v>
      </c>
      <c r="F23" s="25"/>
      <c r="G23" s="30">
        <f t="shared" si="0"/>
        <v>588766.5</v>
      </c>
      <c r="H23" s="3"/>
      <c r="I23" s="14"/>
      <c r="J23" s="9"/>
    </row>
    <row r="24" spans="1:10" ht="15">
      <c r="A24" s="22" t="s">
        <v>26</v>
      </c>
      <c r="B24" s="21">
        <v>-360878</v>
      </c>
      <c r="C24" s="25"/>
      <c r="D24" s="22" t="s">
        <v>26</v>
      </c>
      <c r="E24" s="21">
        <v>-372372</v>
      </c>
      <c r="F24" s="25"/>
      <c r="G24" s="30">
        <f t="shared" si="0"/>
        <v>-366625</v>
      </c>
      <c r="H24" s="3"/>
      <c r="I24" s="17"/>
      <c r="J24" s="8"/>
    </row>
    <row r="25" spans="1:10" ht="15">
      <c r="A25" s="22" t="s">
        <v>27</v>
      </c>
      <c r="B25" s="21">
        <v>0</v>
      </c>
      <c r="C25" s="25"/>
      <c r="D25" s="22" t="s">
        <v>27</v>
      </c>
      <c r="E25" s="21">
        <v>0</v>
      </c>
      <c r="F25" s="25"/>
      <c r="G25" s="30">
        <f t="shared" si="0"/>
        <v>0</v>
      </c>
      <c r="H25" s="3"/>
      <c r="J25" s="8"/>
    </row>
    <row r="26" spans="1:8" ht="15">
      <c r="A26" s="22" t="s">
        <v>38</v>
      </c>
      <c r="B26" s="21">
        <v>0</v>
      </c>
      <c r="C26" s="25"/>
      <c r="D26" s="22" t="s">
        <v>38</v>
      </c>
      <c r="E26" s="21">
        <v>0</v>
      </c>
      <c r="F26" s="25"/>
      <c r="G26" s="30">
        <f t="shared" si="0"/>
        <v>0</v>
      </c>
      <c r="H26" s="3"/>
    </row>
    <row r="27" spans="1:8" ht="15">
      <c r="A27" s="24" t="s">
        <v>39</v>
      </c>
      <c r="B27" s="21">
        <v>-389105</v>
      </c>
      <c r="C27" s="25"/>
      <c r="D27" s="24" t="s">
        <v>39</v>
      </c>
      <c r="E27" s="21">
        <v>-277934</v>
      </c>
      <c r="F27" s="25"/>
      <c r="G27" s="30">
        <f t="shared" si="0"/>
        <v>-333519.5</v>
      </c>
      <c r="H27" s="3"/>
    </row>
    <row r="28" spans="1:8" ht="15">
      <c r="A28" s="22" t="s">
        <v>40</v>
      </c>
      <c r="B28" s="21">
        <v>-13305853</v>
      </c>
      <c r="C28" s="25"/>
      <c r="D28" s="22" t="s">
        <v>40</v>
      </c>
      <c r="E28" s="21">
        <v>-13305870</v>
      </c>
      <c r="F28" s="25"/>
      <c r="G28" s="30">
        <f t="shared" si="0"/>
        <v>-13305861.5</v>
      </c>
      <c r="H28" s="3"/>
    </row>
    <row r="29" spans="1:8" ht="15">
      <c r="A29" s="24" t="s">
        <v>41</v>
      </c>
      <c r="B29" s="21">
        <v>-839377</v>
      </c>
      <c r="C29" s="25"/>
      <c r="D29" s="24" t="s">
        <v>41</v>
      </c>
      <c r="E29" s="21">
        <v>-839379</v>
      </c>
      <c r="F29" s="25"/>
      <c r="G29" s="30">
        <f t="shared" si="0"/>
        <v>-839378</v>
      </c>
      <c r="H29" s="3"/>
    </row>
    <row r="30" spans="1:8" ht="15">
      <c r="A30" s="22" t="s">
        <v>29</v>
      </c>
      <c r="B30" s="21">
        <v>-2374809</v>
      </c>
      <c r="C30" s="25"/>
      <c r="D30" s="22" t="s">
        <v>29</v>
      </c>
      <c r="E30" s="21">
        <v>-2374809</v>
      </c>
      <c r="F30" s="25"/>
      <c r="G30" s="30">
        <f t="shared" si="0"/>
        <v>-2374809</v>
      </c>
      <c r="H30" s="3"/>
    </row>
    <row r="31" spans="1:8" ht="15">
      <c r="A31" s="22" t="s">
        <v>48</v>
      </c>
      <c r="B31" s="21">
        <f>437974+5500901</f>
        <v>5938875</v>
      </c>
      <c r="C31" s="25"/>
      <c r="D31" s="22" t="s">
        <v>48</v>
      </c>
      <c r="E31" s="21">
        <v>0</v>
      </c>
      <c r="F31" s="25"/>
      <c r="G31" s="30">
        <f t="shared" si="0"/>
        <v>2969437.5</v>
      </c>
      <c r="H31" s="3"/>
    </row>
    <row r="32" spans="1:8" s="4" customFormat="1" ht="15">
      <c r="A32" s="22" t="s">
        <v>47</v>
      </c>
      <c r="B32" s="21">
        <v>0</v>
      </c>
      <c r="C32" s="31"/>
      <c r="D32" s="22" t="s">
        <v>47</v>
      </c>
      <c r="E32" s="21">
        <v>-10513493</v>
      </c>
      <c r="F32" s="31"/>
      <c r="G32" s="30">
        <f t="shared" si="0"/>
        <v>-5256746.5</v>
      </c>
      <c r="H32" s="16"/>
    </row>
    <row r="33" spans="1:8" ht="15">
      <c r="A33" s="25"/>
      <c r="B33" s="5"/>
      <c r="C33" s="25"/>
      <c r="D33" s="25"/>
      <c r="E33" s="25"/>
      <c r="F33" s="35"/>
      <c r="G33" s="30"/>
      <c r="H33" s="3"/>
    </row>
    <row r="34" spans="1:8" ht="15.75" thickBot="1">
      <c r="A34" s="25"/>
      <c r="B34" s="32">
        <f>SUM(B14:B33)</f>
        <v>-110738239</v>
      </c>
      <c r="C34" s="25"/>
      <c r="D34" s="25"/>
      <c r="E34" s="32">
        <f>SUM(E14:E33)</f>
        <v>-119657890</v>
      </c>
      <c r="F34" s="36"/>
      <c r="G34" s="32">
        <f>SUM(G14:G33)</f>
        <v>-115198064.5</v>
      </c>
      <c r="H34" s="11"/>
    </row>
    <row r="35" spans="1:8" ht="15.75" thickTop="1">
      <c r="A35" s="25"/>
      <c r="B35" s="33"/>
      <c r="C35" s="25"/>
      <c r="D35" s="25"/>
      <c r="E35" s="33"/>
      <c r="F35" s="25"/>
      <c r="G35" s="30"/>
      <c r="H35" s="3"/>
    </row>
    <row r="36" spans="1:9" ht="15.75">
      <c r="A36" s="43" t="s">
        <v>8</v>
      </c>
      <c r="B36" s="25"/>
      <c r="C36" s="25"/>
      <c r="D36" s="25"/>
      <c r="E36" s="37"/>
      <c r="F36" s="25"/>
      <c r="G36" s="30"/>
      <c r="H36" s="3"/>
      <c r="I36" s="3" t="s">
        <v>42</v>
      </c>
    </row>
    <row r="37" spans="1:8" ht="15">
      <c r="A37" s="28" t="s">
        <v>9</v>
      </c>
      <c r="B37" s="2">
        <v>2792158</v>
      </c>
      <c r="C37" s="25"/>
      <c r="D37" s="28" t="s">
        <v>9</v>
      </c>
      <c r="E37" s="2">
        <v>2634510</v>
      </c>
      <c r="F37" s="25"/>
      <c r="G37" s="30">
        <f aca="true" t="shared" si="1" ref="G37:G52">AVERAGE(E37,B37)</f>
        <v>2713334</v>
      </c>
      <c r="H37" s="3"/>
    </row>
    <row r="38" spans="1:9" ht="15">
      <c r="A38" s="28" t="s">
        <v>10</v>
      </c>
      <c r="B38" s="2">
        <v>0</v>
      </c>
      <c r="C38" s="25"/>
      <c r="D38" s="28" t="s">
        <v>10</v>
      </c>
      <c r="E38" s="2">
        <v>0</v>
      </c>
      <c r="F38" s="38"/>
      <c r="G38" s="30">
        <f t="shared" si="1"/>
        <v>0</v>
      </c>
      <c r="H38" s="3"/>
      <c r="I38" s="3"/>
    </row>
    <row r="39" spans="1:8" ht="15">
      <c r="A39" s="28" t="s">
        <v>11</v>
      </c>
      <c r="B39" s="2">
        <v>719707</v>
      </c>
      <c r="C39" s="25"/>
      <c r="D39" s="28" t="s">
        <v>11</v>
      </c>
      <c r="E39" s="2">
        <v>612894</v>
      </c>
      <c r="F39" s="25"/>
      <c r="G39" s="30">
        <f t="shared" si="1"/>
        <v>666300.5</v>
      </c>
      <c r="H39" s="3"/>
    </row>
    <row r="40" spans="1:8" ht="15">
      <c r="A40" s="28" t="s">
        <v>12</v>
      </c>
      <c r="B40" s="2">
        <v>0</v>
      </c>
      <c r="C40" s="25"/>
      <c r="D40" s="28" t="s">
        <v>12</v>
      </c>
      <c r="E40" s="2">
        <v>0</v>
      </c>
      <c r="F40" s="38"/>
      <c r="G40" s="30">
        <f t="shared" si="1"/>
        <v>0</v>
      </c>
      <c r="H40" s="3"/>
    </row>
    <row r="41" spans="1:8" ht="15">
      <c r="A41" s="7" t="s">
        <v>13</v>
      </c>
      <c r="B41" s="2">
        <v>1222759</v>
      </c>
      <c r="C41" s="25"/>
      <c r="D41" s="7" t="s">
        <v>13</v>
      </c>
      <c r="E41" s="2">
        <v>1961404</v>
      </c>
      <c r="F41" s="38"/>
      <c r="G41" s="30">
        <f t="shared" si="1"/>
        <v>1592081.5</v>
      </c>
      <c r="H41" s="3"/>
    </row>
    <row r="42" spans="1:8" ht="15">
      <c r="A42" s="7" t="s">
        <v>14</v>
      </c>
      <c r="B42" s="2">
        <v>2942759</v>
      </c>
      <c r="C42" s="25"/>
      <c r="D42" s="7" t="s">
        <v>49</v>
      </c>
      <c r="E42" s="2">
        <v>4437116</v>
      </c>
      <c r="F42" s="38"/>
      <c r="G42" s="30">
        <f t="shared" si="1"/>
        <v>3689937.5</v>
      </c>
      <c r="H42" s="3"/>
    </row>
    <row r="43" spans="1:8" ht="15">
      <c r="A43" s="7" t="s">
        <v>45</v>
      </c>
      <c r="B43" s="2">
        <v>20755713</v>
      </c>
      <c r="C43" s="25"/>
      <c r="D43" s="7" t="s">
        <v>45</v>
      </c>
      <c r="E43" s="2">
        <v>21393362</v>
      </c>
      <c r="F43" s="25"/>
      <c r="G43" s="30">
        <f t="shared" si="1"/>
        <v>21074537.5</v>
      </c>
      <c r="H43" s="3"/>
    </row>
    <row r="44" spans="1:8" ht="15">
      <c r="A44" s="28" t="s">
        <v>15</v>
      </c>
      <c r="B44" s="2">
        <v>45243048</v>
      </c>
      <c r="C44" s="25"/>
      <c r="D44" s="28" t="s">
        <v>15</v>
      </c>
      <c r="E44" s="2">
        <v>40679120</v>
      </c>
      <c r="F44" s="38"/>
      <c r="G44" s="30">
        <f t="shared" si="1"/>
        <v>42961084</v>
      </c>
      <c r="H44" s="3"/>
    </row>
    <row r="45" spans="1:8" ht="15">
      <c r="A45" s="28" t="s">
        <v>33</v>
      </c>
      <c r="B45" s="2">
        <f>796810-0-61783</f>
        <v>735027</v>
      </c>
      <c r="C45" s="25"/>
      <c r="D45" s="28" t="s">
        <v>33</v>
      </c>
      <c r="E45" s="2">
        <f>498996655-496505598</f>
        <v>2491057</v>
      </c>
      <c r="F45" s="38" t="s">
        <v>42</v>
      </c>
      <c r="G45" s="30">
        <f t="shared" si="1"/>
        <v>1613042</v>
      </c>
      <c r="H45" s="3"/>
    </row>
    <row r="46" spans="1:8" ht="15">
      <c r="A46" s="28" t="s">
        <v>16</v>
      </c>
      <c r="B46" s="2">
        <v>727866</v>
      </c>
      <c r="C46" s="25"/>
      <c r="D46" s="28" t="s">
        <v>16</v>
      </c>
      <c r="E46" s="2">
        <v>366946</v>
      </c>
      <c r="F46" s="25"/>
      <c r="G46" s="30">
        <f t="shared" si="1"/>
        <v>547406</v>
      </c>
      <c r="H46" s="3"/>
    </row>
    <row r="47" spans="1:8" ht="15">
      <c r="A47" s="28" t="s">
        <v>17</v>
      </c>
      <c r="B47" s="2">
        <v>196048307</v>
      </c>
      <c r="C47" s="25"/>
      <c r="D47" s="28" t="s">
        <v>17</v>
      </c>
      <c r="E47" s="2">
        <v>247715166</v>
      </c>
      <c r="F47" s="25"/>
      <c r="G47" s="30">
        <f t="shared" si="1"/>
        <v>221881736.5</v>
      </c>
      <c r="H47" s="3"/>
    </row>
    <row r="48" spans="1:9" ht="15">
      <c r="A48" s="28" t="s">
        <v>31</v>
      </c>
      <c r="B48" s="2">
        <v>162096727</v>
      </c>
      <c r="C48" s="25"/>
      <c r="D48" s="28" t="s">
        <v>31</v>
      </c>
      <c r="E48" s="2">
        <v>146075923</v>
      </c>
      <c r="F48" s="25"/>
      <c r="G48" s="30">
        <f t="shared" si="1"/>
        <v>154086325</v>
      </c>
      <c r="H48" s="3"/>
      <c r="I48" s="3"/>
    </row>
    <row r="49" spans="1:8" ht="15">
      <c r="A49" s="28" t="s">
        <v>32</v>
      </c>
      <c r="B49" s="2">
        <f>6587749+17560615</f>
        <v>24148364</v>
      </c>
      <c r="C49" s="25"/>
      <c r="D49" s="28" t="s">
        <v>32</v>
      </c>
      <c r="E49" s="2">
        <v>26822655</v>
      </c>
      <c r="F49" s="25"/>
      <c r="G49" s="30">
        <f t="shared" si="1"/>
        <v>25485509.5</v>
      </c>
      <c r="H49" s="3"/>
    </row>
    <row r="50" spans="1:8" ht="15">
      <c r="A50" s="7" t="s">
        <v>18</v>
      </c>
      <c r="B50" s="2">
        <v>61783</v>
      </c>
      <c r="C50" s="25"/>
      <c r="D50" s="7" t="s">
        <v>18</v>
      </c>
      <c r="E50" s="2">
        <v>69873</v>
      </c>
      <c r="F50" s="38" t="s">
        <v>42</v>
      </c>
      <c r="G50" s="30">
        <f t="shared" si="1"/>
        <v>65828</v>
      </c>
      <c r="H50" s="3"/>
    </row>
    <row r="51" spans="1:8" ht="15">
      <c r="A51" s="7" t="s">
        <v>19</v>
      </c>
      <c r="B51" s="2">
        <v>3656664</v>
      </c>
      <c r="C51" s="25"/>
      <c r="D51" s="7" t="s">
        <v>19</v>
      </c>
      <c r="E51" s="2">
        <v>3736629</v>
      </c>
      <c r="F51" s="25"/>
      <c r="G51" s="30">
        <f t="shared" si="1"/>
        <v>3696646.5</v>
      </c>
      <c r="H51" s="3"/>
    </row>
    <row r="52" spans="1:8" ht="15">
      <c r="A52" s="7" t="s">
        <v>20</v>
      </c>
      <c r="B52" s="2">
        <v>1162773</v>
      </c>
      <c r="C52" s="25"/>
      <c r="D52" s="7" t="s">
        <v>20</v>
      </c>
      <c r="E52" s="2">
        <v>0</v>
      </c>
      <c r="F52" s="25"/>
      <c r="G52" s="30">
        <f t="shared" si="1"/>
        <v>581386.5</v>
      </c>
      <c r="H52" s="3"/>
    </row>
    <row r="53" spans="1:8" ht="15">
      <c r="A53" s="25"/>
      <c r="B53" s="25"/>
      <c r="C53" s="25"/>
      <c r="D53" s="25"/>
      <c r="E53" s="25"/>
      <c r="F53" s="25"/>
      <c r="G53" s="30"/>
      <c r="H53" s="3"/>
    </row>
    <row r="54" spans="1:8" ht="15.75" thickBot="1">
      <c r="A54" s="25"/>
      <c r="B54" s="32">
        <f>SUM(B37:B53)</f>
        <v>462313655</v>
      </c>
      <c r="C54" s="25"/>
      <c r="D54" s="25"/>
      <c r="E54" s="32">
        <f>SUM(E37:E53)</f>
        <v>498996655</v>
      </c>
      <c r="F54" s="25"/>
      <c r="G54" s="32">
        <f>SUM(G37:G53)</f>
        <v>480655155</v>
      </c>
      <c r="H54" s="11"/>
    </row>
    <row r="55" spans="1:8" ht="15.75" thickTop="1">
      <c r="A55" s="25"/>
      <c r="B55" s="33"/>
      <c r="C55" s="25"/>
      <c r="D55" s="25"/>
      <c r="E55" s="33"/>
      <c r="F55" s="25"/>
      <c r="G55" s="30"/>
      <c r="H55" s="3"/>
    </row>
    <row r="56" spans="1:8" ht="15.75">
      <c r="A56" s="43" t="s">
        <v>21</v>
      </c>
      <c r="B56" s="25"/>
      <c r="C56" s="25"/>
      <c r="D56" s="25"/>
      <c r="E56" s="39"/>
      <c r="F56" s="25"/>
      <c r="G56" s="30"/>
      <c r="H56" s="3"/>
    </row>
    <row r="57" spans="1:8" ht="15.75" thickBot="1">
      <c r="A57" s="12" t="s">
        <v>22</v>
      </c>
      <c r="B57" s="13">
        <v>-1877923</v>
      </c>
      <c r="C57" s="25"/>
      <c r="D57" s="12" t="s">
        <v>22</v>
      </c>
      <c r="E57" s="13">
        <v>-946735</v>
      </c>
      <c r="F57" s="25"/>
      <c r="G57" s="40">
        <f>AVERAGE(E57,B57)</f>
        <v>-1412329</v>
      </c>
      <c r="H57" s="11"/>
    </row>
    <row r="58" spans="1:8" ht="15.75" thickTop="1">
      <c r="A58" s="25"/>
      <c r="B58" s="33"/>
      <c r="C58" s="25"/>
      <c r="D58" s="25"/>
      <c r="E58" s="33"/>
      <c r="F58" s="25"/>
      <c r="G58" s="30"/>
      <c r="H58" s="3"/>
    </row>
    <row r="59" spans="1:7" ht="15">
      <c r="A59" s="25"/>
      <c r="B59" s="25"/>
      <c r="C59" s="25"/>
      <c r="D59" s="25"/>
      <c r="E59" s="25"/>
      <c r="F59" s="25"/>
      <c r="G59" s="25"/>
    </row>
    <row r="60" spans="1:7" ht="15">
      <c r="A60" s="38"/>
      <c r="B60" s="41"/>
      <c r="C60" s="25"/>
      <c r="D60" s="38"/>
      <c r="E60" s="41"/>
      <c r="F60" s="25"/>
      <c r="G60" s="25"/>
    </row>
    <row r="61" spans="1:7" ht="15">
      <c r="A61" s="42"/>
      <c r="B61" s="25"/>
      <c r="C61" s="25"/>
      <c r="D61" s="42"/>
      <c r="E61" s="25"/>
      <c r="F61" s="25"/>
      <c r="G61" s="25"/>
    </row>
    <row r="62" spans="1:7" ht="15">
      <c r="A62" s="25"/>
      <c r="B62" s="25"/>
      <c r="C62" s="25"/>
      <c r="D62" s="25"/>
      <c r="E62" s="25"/>
      <c r="F62" s="25"/>
      <c r="G62" s="25"/>
    </row>
    <row r="63" spans="1:7" ht="15">
      <c r="A63" s="25"/>
      <c r="B63" s="25"/>
      <c r="C63" s="25"/>
      <c r="D63" s="25"/>
      <c r="E63" s="25"/>
      <c r="F63" s="25"/>
      <c r="G63" s="25"/>
    </row>
    <row r="64" spans="1:7" ht="15">
      <c r="A64" s="25"/>
      <c r="B64" s="25"/>
      <c r="C64" s="25"/>
      <c r="D64" s="25"/>
      <c r="E64" s="25"/>
      <c r="F64" s="25"/>
      <c r="G64" s="25"/>
    </row>
    <row r="65" spans="1:7" ht="15">
      <c r="A65" s="25"/>
      <c r="B65" s="25"/>
      <c r="C65" s="25"/>
      <c r="D65" s="25"/>
      <c r="E65" s="25"/>
      <c r="F65" s="25"/>
      <c r="G65" s="25"/>
    </row>
    <row r="66" spans="1:7" ht="15">
      <c r="A66" s="25"/>
      <c r="B66" s="25"/>
      <c r="C66" s="25"/>
      <c r="D66" s="25"/>
      <c r="E66" s="25"/>
      <c r="F66" s="25"/>
      <c r="G66" s="25"/>
    </row>
    <row r="67" spans="1:7" ht="15">
      <c r="A67" s="25"/>
      <c r="B67" s="25"/>
      <c r="C67" s="25"/>
      <c r="D67" s="25"/>
      <c r="E67" s="25"/>
      <c r="F67" s="25"/>
      <c r="G67" s="25"/>
    </row>
  </sheetData>
  <sheetProtection/>
  <mergeCells count="4">
    <mergeCell ref="I4:J4"/>
    <mergeCell ref="I5:J5"/>
    <mergeCell ref="A4:B4"/>
    <mergeCell ref="D4:E4"/>
  </mergeCells>
  <printOptions/>
  <pageMargins left="0.5" right="0.5" top="0.5" bottom="0.5" header="0.3" footer="0.21"/>
  <pageSetup cellComments="asDisplayed" fitToHeight="1" fitToWidth="1" horizontalDpi="600" verticalDpi="600" orientation="landscape" scale="62" r:id="rId3"/>
  <colBreaks count="1" manualBreakCount="1">
    <brk id="8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OGE Energy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kaysdl</dc:creator>
  <cp:keywords/>
  <dc:description/>
  <cp:lastModifiedBy>Kays, David</cp:lastModifiedBy>
  <cp:lastPrinted>2015-05-29T14:06:00Z</cp:lastPrinted>
  <dcterms:created xsi:type="dcterms:W3CDTF">2012-04-16T15:11:56Z</dcterms:created>
  <dcterms:modified xsi:type="dcterms:W3CDTF">2015-06-01T17:19:37Z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1053179620</vt:i4>
  </property>
  <property fmtid="{D5CDD505-2E9C-101B-9397-08002B2CF9AE}" pid="3" name="_NewReviewCycle">
    <vt:lpwstr/>
  </property>
  <property fmtid="{D5CDD505-2E9C-101B-9397-08002B2CF9AE}" pid="4" name="_EmailSubject">
    <vt:lpwstr>Worksheet C - 2014 True-Up_Tax Dept copy</vt:lpwstr>
  </property>
  <property fmtid="{D5CDD505-2E9C-101B-9397-08002B2CF9AE}" pid="5" name="_AuthorEmail">
    <vt:lpwstr>SmelseKL@oge.com</vt:lpwstr>
  </property>
  <property fmtid="{D5CDD505-2E9C-101B-9397-08002B2CF9AE}" pid="6" name="_AuthorEmailDisplayName">
    <vt:lpwstr>Smelser, Kelly</vt:lpwstr>
  </property>
  <property fmtid="{D5CDD505-2E9C-101B-9397-08002B2CF9AE}" pid="7" name="_ReviewingToolsShownOnce">
    <vt:lpwstr/>
  </property>
</Properties>
</file>